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lack Man\Desktop\"/>
    </mc:Choice>
  </mc:AlternateContent>
  <bookViews>
    <workbookView xWindow="0" yWindow="0" windowWidth="20490" windowHeight="7620"/>
  </bookViews>
  <sheets>
    <sheet name="صورت سود و زیان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16" i="1"/>
  <c r="F5" i="1" s="1"/>
  <c r="F32" i="1"/>
  <c r="G28" i="1"/>
  <c r="G10" i="1" s="1"/>
  <c r="F28" i="1"/>
  <c r="F10" i="1" s="1"/>
  <c r="G24" i="1"/>
  <c r="G8" i="1" s="1"/>
  <c r="F24" i="1"/>
  <c r="F8" i="1" s="1"/>
  <c r="G20" i="1"/>
  <c r="F20" i="1"/>
  <c r="G16" i="1"/>
  <c r="D21" i="1"/>
  <c r="G5" i="1" l="1"/>
  <c r="F6" i="1"/>
  <c r="E18" i="1"/>
  <c r="E19" i="1"/>
  <c r="E17" i="1"/>
  <c r="D30" i="1"/>
  <c r="E30" i="1"/>
  <c r="D31" i="1"/>
  <c r="E31" i="1"/>
  <c r="E29" i="1"/>
  <c r="D29" i="1"/>
  <c r="D26" i="1"/>
  <c r="E26" i="1"/>
  <c r="D27" i="1"/>
  <c r="E27" i="1"/>
  <c r="E25" i="1"/>
  <c r="D25" i="1"/>
  <c r="E23" i="1"/>
  <c r="D23" i="1"/>
  <c r="E22" i="1"/>
  <c r="D22" i="1"/>
  <c r="E21" i="1"/>
  <c r="G6" i="1" l="1"/>
  <c r="G7" i="1" s="1"/>
  <c r="G9" i="1" s="1"/>
  <c r="G11" i="1" s="1"/>
  <c r="G12" i="1" s="1"/>
  <c r="G13" i="1" s="1"/>
  <c r="D7" i="1"/>
  <c r="D9" i="1" s="1"/>
  <c r="D11" i="1" s="1"/>
  <c r="E7" i="1"/>
  <c r="E9" i="1" s="1"/>
  <c r="E11" i="1" s="1"/>
  <c r="D35" i="1" l="1"/>
  <c r="D34" i="1"/>
  <c r="D33" i="1"/>
  <c r="E35" i="1"/>
  <c r="E33" i="1"/>
  <c r="E34" i="1"/>
  <c r="D13" i="1"/>
  <c r="E13" i="1"/>
  <c r="F7" i="1"/>
  <c r="F9" i="1" s="1"/>
  <c r="F11" i="1" s="1"/>
  <c r="F12" i="1" s="1"/>
  <c r="F13" i="1" l="1"/>
</calcChain>
</file>

<file path=xl/sharedStrings.xml><?xml version="1.0" encoding="utf-8"?>
<sst xmlns="http://schemas.openxmlformats.org/spreadsheetml/2006/main" count="35" uniqueCount="21">
  <si>
    <t>میلیون ریال</t>
  </si>
  <si>
    <t>نتایج تاریخی</t>
  </si>
  <si>
    <t>دوره پیش بینی</t>
  </si>
  <si>
    <t>صورت سود و زیان</t>
  </si>
  <si>
    <t>درآمدهای عملیاتی</t>
  </si>
  <si>
    <t>بهای تمام شده درآمدهای عمیاتی</t>
  </si>
  <si>
    <t>هزینه‌های فروش، اداری و عمومی</t>
  </si>
  <si>
    <t>سود عملیاتی</t>
  </si>
  <si>
    <t>هزینه های مالی</t>
  </si>
  <si>
    <t>سود (زیان) عملیات در حال تداوم قبل از مالیات</t>
  </si>
  <si>
    <t>مالیات بر درآمد</t>
  </si>
  <si>
    <t>سود (زیان) خالص</t>
  </si>
  <si>
    <t>سود(زیان)ناخالص</t>
  </si>
  <si>
    <t>مفروضات</t>
  </si>
  <si>
    <t xml:space="preserve">رشد درآمدهای عملیاتی </t>
  </si>
  <si>
    <t>تغییرات بهای تمام شده به درآمد عملیاتی</t>
  </si>
  <si>
    <t>هزینه های مالی مورد انتظار</t>
  </si>
  <si>
    <t>نرخ مالیات</t>
  </si>
  <si>
    <t>بهترین سناریو</t>
  </si>
  <si>
    <t>سناریو پایه</t>
  </si>
  <si>
    <t>بدترین سناریو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</si>
</sst>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962D"/>
        <bgColor indexed="64"/>
      </patternFill>
    </fill>
    <fill>
      <patternFill patternType="solid">
        <fgColor rgb="FF464D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0" fillId="0" borderId="1" xfId="0" applyBorder="1"/>
    <xf numFmtId="0" fontId="0" fillId="0" borderId="2" xfId="0" applyBorder="1"/>
    <xf numFmtId="39" fontId="4" fillId="0" borderId="0" xfId="0" applyNumberFormat="1" applyFont="1"/>
    <xf numFmtId="0" fontId="2" fillId="3" borderId="0" xfId="0" applyFont="1" applyFill="1"/>
    <xf numFmtId="0" fontId="5" fillId="3" borderId="0" xfId="0" applyFont="1" applyFill="1" applyAlignment="1">
      <alignment horizontal="center"/>
    </xf>
    <xf numFmtId="39" fontId="0" fillId="0" borderId="1" xfId="0" applyNumberFormat="1" applyBorder="1"/>
    <xf numFmtId="39" fontId="0" fillId="0" borderId="2" xfId="0" applyNumberFormat="1" applyBorder="1"/>
    <xf numFmtId="0" fontId="0" fillId="4" borderId="0" xfId="0" applyFill="1"/>
    <xf numFmtId="0" fontId="0" fillId="5" borderId="0" xfId="0" applyFill="1"/>
    <xf numFmtId="0" fontId="3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164" fontId="0" fillId="5" borderId="0" xfId="1" applyNumberFormat="1" applyFont="1" applyFill="1" applyAlignment="1">
      <alignment horizontal="right"/>
    </xf>
    <xf numFmtId="164" fontId="4" fillId="5" borderId="0" xfId="1" applyNumberFormat="1" applyFont="1" applyFill="1" applyAlignment="1">
      <alignment horizontal="right"/>
    </xf>
    <xf numFmtId="39" fontId="0" fillId="5" borderId="0" xfId="0" applyNumberFormat="1" applyFill="1" applyAlignment="1">
      <alignment horizontal="right"/>
    </xf>
    <xf numFmtId="39" fontId="4" fillId="5" borderId="0" xfId="0" applyNumberFormat="1" applyFont="1" applyFill="1" applyAlignment="1">
      <alignment horizontal="right"/>
    </xf>
    <xf numFmtId="0" fontId="3" fillId="5" borderId="0" xfId="0" applyFont="1" applyFill="1"/>
    <xf numFmtId="164" fontId="3" fillId="5" borderId="0" xfId="1" applyNumberFormat="1" applyFont="1" applyFill="1" applyAlignment="1">
      <alignment horizontal="right"/>
    </xf>
    <xf numFmtId="0" fontId="3" fillId="0" borderId="0" xfId="0" applyFont="1"/>
    <xf numFmtId="39" fontId="3" fillId="5" borderId="0" xfId="0" applyNumberFormat="1" applyFont="1" applyFill="1" applyAlignment="1">
      <alignment horizontal="right"/>
    </xf>
    <xf numFmtId="43" fontId="3" fillId="5" borderId="0" xfId="2" applyFont="1" applyFill="1" applyAlignment="1">
      <alignment horizontal="right"/>
    </xf>
    <xf numFmtId="43" fontId="0" fillId="0" borderId="0" xfId="2" applyFont="1"/>
    <xf numFmtId="43" fontId="0" fillId="0" borderId="1" xfId="2" applyFont="1" applyBorder="1"/>
    <xf numFmtId="43" fontId="0" fillId="0" borderId="2" xfId="2" applyFont="1" applyBorder="1"/>
    <xf numFmtId="0" fontId="2" fillId="3" borderId="0" xfId="0" applyFont="1" applyFill="1" applyAlignment="1">
      <alignment horizontal="center"/>
    </xf>
    <xf numFmtId="0" fontId="2" fillId="3" borderId="3" xfId="0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D962D"/>
      <color rgb="FF464D57"/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</sheetPr>
  <dimension ref="A1:G35"/>
  <sheetViews>
    <sheetView showGridLines="0" rightToLeft="1"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outlineLevelRow="1" x14ac:dyDescent="0.25"/>
  <cols>
    <col min="1" max="1" width="34.140625" customWidth="1"/>
    <col min="2" max="2" width="12.28515625" customWidth="1"/>
    <col min="4" max="5" width="13.28515625" bestFit="1" customWidth="1"/>
    <col min="6" max="6" width="13.85546875" bestFit="1" customWidth="1"/>
    <col min="7" max="7" width="14.140625" customWidth="1"/>
  </cols>
  <sheetData>
    <row r="1" spans="1:7" ht="15.75" thickBot="1" x14ac:dyDescent="0.3">
      <c r="A1" s="5" t="s">
        <v>0</v>
      </c>
      <c r="B1" s="5"/>
      <c r="C1" s="5"/>
      <c r="D1" s="25" t="s">
        <v>1</v>
      </c>
      <c r="E1" s="25"/>
      <c r="F1" s="25" t="s">
        <v>2</v>
      </c>
      <c r="G1" s="25"/>
    </row>
    <row r="2" spans="1:7" ht="16.5" thickBot="1" x14ac:dyDescent="0.3">
      <c r="A2" s="5"/>
      <c r="B2" s="26" t="s">
        <v>18</v>
      </c>
      <c r="C2" s="5"/>
      <c r="D2" s="6">
        <v>1397</v>
      </c>
      <c r="E2" s="6">
        <v>1398</v>
      </c>
      <c r="F2" s="6">
        <v>1399</v>
      </c>
      <c r="G2" s="6">
        <v>1400</v>
      </c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outlineLevel="1" x14ac:dyDescent="0.25">
      <c r="A5" t="s">
        <v>4</v>
      </c>
      <c r="D5" s="4">
        <v>1125928</v>
      </c>
      <c r="E5" s="4">
        <v>1528065</v>
      </c>
      <c r="F5" s="22">
        <f ca="1">E5*(1+F16)</f>
        <v>2215694.25</v>
      </c>
      <c r="G5" s="22">
        <f ca="1">F5*(1+G16)</f>
        <v>3212756.6625000001</v>
      </c>
    </row>
    <row r="6" spans="1:7" outlineLevel="1" x14ac:dyDescent="0.25">
      <c r="A6" t="s">
        <v>5</v>
      </c>
      <c r="D6" s="4">
        <v>720956</v>
      </c>
      <c r="E6" s="4">
        <v>843471</v>
      </c>
      <c r="F6" s="22">
        <f ca="1">F5*F20</f>
        <v>1107847.125</v>
      </c>
      <c r="G6" s="22">
        <f ca="1">G5*G20</f>
        <v>1606378.33125</v>
      </c>
    </row>
    <row r="7" spans="1:7" outlineLevel="1" x14ac:dyDescent="0.25">
      <c r="A7" s="2" t="s">
        <v>12</v>
      </c>
      <c r="B7" s="2"/>
      <c r="C7" s="2"/>
      <c r="D7" s="7">
        <f>D5-D6</f>
        <v>404972</v>
      </c>
      <c r="E7" s="7">
        <f>E5-E6</f>
        <v>684594</v>
      </c>
      <c r="F7" s="23">
        <f ca="1">F5-F6</f>
        <v>1107847.125</v>
      </c>
      <c r="G7" s="23">
        <f ca="1">G5-G6</f>
        <v>1606378.33125</v>
      </c>
    </row>
    <row r="8" spans="1:7" outlineLevel="1" x14ac:dyDescent="0.25">
      <c r="A8" t="s">
        <v>6</v>
      </c>
      <c r="D8" s="4">
        <v>145649</v>
      </c>
      <c r="E8" s="4">
        <v>211300</v>
      </c>
      <c r="F8" s="22">
        <f ca="1">F24</f>
        <v>200000</v>
      </c>
      <c r="G8" s="22">
        <f ca="1">G24</f>
        <v>200000</v>
      </c>
    </row>
    <row r="9" spans="1:7" outlineLevel="1" x14ac:dyDescent="0.25">
      <c r="A9" s="2" t="s">
        <v>7</v>
      </c>
      <c r="B9" s="2"/>
      <c r="C9" s="2"/>
      <c r="D9" s="7">
        <f>D7-D8</f>
        <v>259323</v>
      </c>
      <c r="E9" s="7">
        <f>E7-E8</f>
        <v>473294</v>
      </c>
      <c r="F9" s="23">
        <f ca="1">F7-F8</f>
        <v>907847.125</v>
      </c>
      <c r="G9" s="23">
        <f ca="1">G7-G8</f>
        <v>1406378.33125</v>
      </c>
    </row>
    <row r="10" spans="1:7" outlineLevel="1" x14ac:dyDescent="0.25">
      <c r="A10" t="s">
        <v>8</v>
      </c>
      <c r="D10" s="4">
        <v>22735</v>
      </c>
      <c r="E10" s="4">
        <v>29484</v>
      </c>
      <c r="F10" s="22">
        <f ca="1">F28</f>
        <v>28000</v>
      </c>
      <c r="G10" s="22">
        <f ca="1">G28</f>
        <v>28000</v>
      </c>
    </row>
    <row r="11" spans="1:7" outlineLevel="1" x14ac:dyDescent="0.25">
      <c r="A11" s="2" t="s">
        <v>9</v>
      </c>
      <c r="B11" s="2"/>
      <c r="C11" s="2"/>
      <c r="D11" s="7">
        <f>D9-D10</f>
        <v>236588</v>
      </c>
      <c r="E11" s="7">
        <f>E9-E10</f>
        <v>443810</v>
      </c>
      <c r="F11" s="23">
        <f ca="1">F9-F10</f>
        <v>879847.125</v>
      </c>
      <c r="G11" s="23">
        <f ca="1">G9-G10</f>
        <v>1378378.33125</v>
      </c>
    </row>
    <row r="12" spans="1:7" outlineLevel="1" x14ac:dyDescent="0.25">
      <c r="A12" t="s">
        <v>10</v>
      </c>
      <c r="D12" s="4">
        <v>10645</v>
      </c>
      <c r="E12" s="4">
        <v>40829</v>
      </c>
      <c r="F12" s="22">
        <f ca="1">F11*F32</f>
        <v>70387.77</v>
      </c>
      <c r="G12" s="22">
        <f ca="1">G11*G32</f>
        <v>110270.26650000001</v>
      </c>
    </row>
    <row r="13" spans="1:7" ht="15.75" outlineLevel="1" thickBot="1" x14ac:dyDescent="0.3">
      <c r="A13" s="3" t="s">
        <v>11</v>
      </c>
      <c r="B13" s="3"/>
      <c r="C13" s="3"/>
      <c r="D13" s="8">
        <f>D11-D12</f>
        <v>225943</v>
      </c>
      <c r="E13" s="8">
        <f>E11-E12</f>
        <v>402981</v>
      </c>
      <c r="F13" s="24">
        <f ca="1">F11-F12</f>
        <v>809459.35499999998</v>
      </c>
      <c r="G13" s="24">
        <f ca="1">G11-G12</f>
        <v>1268108.0647500001</v>
      </c>
    </row>
    <row r="14" spans="1:7" ht="15.75" thickTop="1" x14ac:dyDescent="0.25"/>
    <row r="15" spans="1:7" x14ac:dyDescent="0.25">
      <c r="A15" s="1" t="s">
        <v>13</v>
      </c>
      <c r="B15" s="1"/>
      <c r="C15" s="1"/>
      <c r="D15" s="1"/>
      <c r="E15" s="1"/>
      <c r="F15" s="1"/>
      <c r="G15" s="1"/>
    </row>
    <row r="16" spans="1:7" s="9" customFormat="1" x14ac:dyDescent="0.25">
      <c r="A16" s="17" t="s">
        <v>14</v>
      </c>
      <c r="B16" s="11"/>
      <c r="C16" s="11"/>
      <c r="D16" s="11"/>
      <c r="E16" s="11"/>
      <c r="F16" s="18">
        <f ca="1">OFFSET(F16,MATCH($B$2,$A17:$A19,0),0)</f>
        <v>0.45</v>
      </c>
      <c r="G16" s="18">
        <f ca="1">OFFSET(G16,MATCH($B$2,$A17:$A19,0),0)</f>
        <v>0.45</v>
      </c>
    </row>
    <row r="17" spans="1:7" outlineLevel="1" x14ac:dyDescent="0.25">
      <c r="A17" s="10" t="s">
        <v>19</v>
      </c>
      <c r="B17" s="12"/>
      <c r="C17" s="12"/>
      <c r="D17" s="12"/>
      <c r="E17" s="13">
        <f>E$5/D$5-1</f>
        <v>0.35716049338856481</v>
      </c>
      <c r="F17" s="14">
        <v>0.35</v>
      </c>
      <c r="G17" s="14">
        <v>0.35</v>
      </c>
    </row>
    <row r="18" spans="1:7" outlineLevel="1" x14ac:dyDescent="0.25">
      <c r="A18" s="10" t="s">
        <v>18</v>
      </c>
      <c r="B18" s="12"/>
      <c r="C18" s="12"/>
      <c r="D18" s="12"/>
      <c r="E18" s="13">
        <f>E$5/D$5-1</f>
        <v>0.35716049338856481</v>
      </c>
      <c r="F18" s="14">
        <v>0.45</v>
      </c>
      <c r="G18" s="14">
        <v>0.45</v>
      </c>
    </row>
    <row r="19" spans="1:7" outlineLevel="1" x14ac:dyDescent="0.25">
      <c r="A19" s="10" t="s">
        <v>20</v>
      </c>
      <c r="B19" s="12"/>
      <c r="C19" s="12"/>
      <c r="D19" s="12"/>
      <c r="E19" s="13">
        <f>E$5/D$5-1</f>
        <v>0.35716049338856481</v>
      </c>
      <c r="F19" s="14">
        <v>0.3</v>
      </c>
      <c r="G19" s="14">
        <v>0.3</v>
      </c>
    </row>
    <row r="20" spans="1:7" outlineLevel="1" x14ac:dyDescent="0.25">
      <c r="A20" s="17" t="s">
        <v>15</v>
      </c>
      <c r="B20" s="12"/>
      <c r="C20" s="12"/>
      <c r="D20" s="12"/>
      <c r="E20" s="13"/>
      <c r="F20" s="18">
        <f ca="1">OFFSET(F20,MATCH($B$2,$A21:$A23,0),0)</f>
        <v>0.5</v>
      </c>
      <c r="G20" s="18">
        <f ca="1">OFFSET(G20,MATCH($B$2,$A21:$A23,0),0)</f>
        <v>0.5</v>
      </c>
    </row>
    <row r="21" spans="1:7" outlineLevel="1" x14ac:dyDescent="0.25">
      <c r="A21" s="10" t="s">
        <v>19</v>
      </c>
      <c r="B21" s="12"/>
      <c r="C21" s="12"/>
      <c r="D21" s="13">
        <f t="shared" ref="D21:E23" si="0">D$6/D$5</f>
        <v>0.6403215836181354</v>
      </c>
      <c r="E21" s="13">
        <f t="shared" si="0"/>
        <v>0.55198633565980504</v>
      </c>
      <c r="F21" s="14">
        <v>0.55000000000000004</v>
      </c>
      <c r="G21" s="14">
        <v>0.55000000000000004</v>
      </c>
    </row>
    <row r="22" spans="1:7" outlineLevel="1" x14ac:dyDescent="0.25">
      <c r="A22" s="10" t="s">
        <v>18</v>
      </c>
      <c r="B22" s="12"/>
      <c r="C22" s="12"/>
      <c r="D22" s="13">
        <f t="shared" si="0"/>
        <v>0.6403215836181354</v>
      </c>
      <c r="E22" s="13">
        <f t="shared" si="0"/>
        <v>0.55198633565980504</v>
      </c>
      <c r="F22" s="14">
        <v>0.5</v>
      </c>
      <c r="G22" s="14">
        <v>0.5</v>
      </c>
    </row>
    <row r="23" spans="1:7" outlineLevel="1" x14ac:dyDescent="0.25">
      <c r="A23" s="10" t="s">
        <v>20</v>
      </c>
      <c r="B23" s="12"/>
      <c r="C23" s="12"/>
      <c r="D23" s="13">
        <f t="shared" si="0"/>
        <v>0.6403215836181354</v>
      </c>
      <c r="E23" s="13">
        <f t="shared" si="0"/>
        <v>0.55198633565980504</v>
      </c>
      <c r="F23" s="14">
        <v>0.6</v>
      </c>
      <c r="G23" s="14">
        <v>0.6</v>
      </c>
    </row>
    <row r="24" spans="1:7" s="19" customFormat="1" outlineLevel="1" x14ac:dyDescent="0.25">
      <c r="A24" s="17" t="s">
        <v>6</v>
      </c>
      <c r="B24" s="11"/>
      <c r="C24" s="11"/>
      <c r="D24" s="18"/>
      <c r="E24" s="18"/>
      <c r="F24" s="21">
        <f ca="1">OFFSET(F24,MATCH($B$2,$A25:$A27,0),0)</f>
        <v>200000</v>
      </c>
      <c r="G24" s="21">
        <f ca="1">OFFSET(G24,MATCH($B$2,$A25:$A27,0),0)</f>
        <v>200000</v>
      </c>
    </row>
    <row r="25" spans="1:7" outlineLevel="1" x14ac:dyDescent="0.25">
      <c r="A25" s="10" t="s">
        <v>19</v>
      </c>
      <c r="B25" s="12"/>
      <c r="C25" s="12"/>
      <c r="D25" s="15">
        <f t="shared" ref="D25:E27" si="1">D$8</f>
        <v>145649</v>
      </c>
      <c r="E25" s="15">
        <f t="shared" si="1"/>
        <v>211300</v>
      </c>
      <c r="F25" s="16">
        <v>250000</v>
      </c>
      <c r="G25" s="16">
        <v>250000</v>
      </c>
    </row>
    <row r="26" spans="1:7" outlineLevel="1" x14ac:dyDescent="0.25">
      <c r="A26" s="10" t="s">
        <v>18</v>
      </c>
      <c r="B26" s="12"/>
      <c r="C26" s="12"/>
      <c r="D26" s="15">
        <f t="shared" si="1"/>
        <v>145649</v>
      </c>
      <c r="E26" s="15">
        <f t="shared" si="1"/>
        <v>211300</v>
      </c>
      <c r="F26" s="16">
        <v>200000</v>
      </c>
      <c r="G26" s="16">
        <v>200000</v>
      </c>
    </row>
    <row r="27" spans="1:7" outlineLevel="1" x14ac:dyDescent="0.25">
      <c r="A27" s="10" t="s">
        <v>20</v>
      </c>
      <c r="B27" s="12"/>
      <c r="C27" s="12"/>
      <c r="D27" s="15">
        <f t="shared" si="1"/>
        <v>145649</v>
      </c>
      <c r="E27" s="15">
        <f t="shared" si="1"/>
        <v>211300</v>
      </c>
      <c r="F27" s="16">
        <v>300000</v>
      </c>
      <c r="G27" s="16">
        <v>300000</v>
      </c>
    </row>
    <row r="28" spans="1:7" s="19" customFormat="1" outlineLevel="1" x14ac:dyDescent="0.25">
      <c r="A28" s="17" t="s">
        <v>16</v>
      </c>
      <c r="B28" s="11"/>
      <c r="C28" s="11"/>
      <c r="D28" s="20"/>
      <c r="E28" s="20"/>
      <c r="F28" s="21">
        <f ca="1">OFFSET(F28,MATCH($B$2,$A29:$A31,0),0)</f>
        <v>28000</v>
      </c>
      <c r="G28" s="21">
        <f ca="1">OFFSET(G28,MATCH($B$2,$A29:$A31,0),0)</f>
        <v>28000</v>
      </c>
    </row>
    <row r="29" spans="1:7" outlineLevel="1" x14ac:dyDescent="0.25">
      <c r="A29" s="10" t="s">
        <v>19</v>
      </c>
      <c r="B29" s="12"/>
      <c r="C29" s="12"/>
      <c r="D29" s="15">
        <f t="shared" ref="D29:E31" si="2">D$10</f>
        <v>22735</v>
      </c>
      <c r="E29" s="15">
        <f t="shared" si="2"/>
        <v>29484</v>
      </c>
      <c r="F29" s="16">
        <v>30000</v>
      </c>
      <c r="G29" s="16">
        <v>30000</v>
      </c>
    </row>
    <row r="30" spans="1:7" outlineLevel="1" x14ac:dyDescent="0.25">
      <c r="A30" s="10" t="s">
        <v>18</v>
      </c>
      <c r="B30" s="12"/>
      <c r="C30" s="12"/>
      <c r="D30" s="15">
        <f t="shared" si="2"/>
        <v>22735</v>
      </c>
      <c r="E30" s="15">
        <f t="shared" si="2"/>
        <v>29484</v>
      </c>
      <c r="F30" s="16">
        <v>28000</v>
      </c>
      <c r="G30" s="16">
        <v>28000</v>
      </c>
    </row>
    <row r="31" spans="1:7" outlineLevel="1" x14ac:dyDescent="0.25">
      <c r="A31" s="10" t="s">
        <v>20</v>
      </c>
      <c r="B31" s="12"/>
      <c r="C31" s="12"/>
      <c r="D31" s="15">
        <f t="shared" si="2"/>
        <v>22735</v>
      </c>
      <c r="E31" s="15">
        <f t="shared" si="2"/>
        <v>29484</v>
      </c>
      <c r="F31" s="16">
        <v>35000</v>
      </c>
      <c r="G31" s="16">
        <v>35000</v>
      </c>
    </row>
    <row r="32" spans="1:7" s="19" customFormat="1" outlineLevel="1" x14ac:dyDescent="0.25">
      <c r="A32" s="17" t="s">
        <v>17</v>
      </c>
      <c r="B32" s="11"/>
      <c r="C32" s="11"/>
      <c r="D32" s="20"/>
      <c r="E32" s="20"/>
      <c r="F32" s="18">
        <f ca="1">OFFSET(F32,MATCH($B$2,$A33:$A35,0),0)</f>
        <v>0.08</v>
      </c>
      <c r="G32" s="18">
        <f ca="1">OFFSET(G32,MATCH($B$2,$A33:$A35,0),0)</f>
        <v>0.08</v>
      </c>
    </row>
    <row r="33" spans="1:7" outlineLevel="1" x14ac:dyDescent="0.25">
      <c r="A33" s="10" t="s">
        <v>19</v>
      </c>
      <c r="B33" s="12"/>
      <c r="C33" s="12"/>
      <c r="D33" s="13">
        <f t="shared" ref="D33:E35" si="3">D$12/D$11</f>
        <v>4.4993828934688153E-2</v>
      </c>
      <c r="E33" s="13">
        <f t="shared" si="3"/>
        <v>9.199657511097091E-2</v>
      </c>
      <c r="F33" s="14">
        <v>0.1</v>
      </c>
      <c r="G33" s="14">
        <v>0.1</v>
      </c>
    </row>
    <row r="34" spans="1:7" outlineLevel="1" x14ac:dyDescent="0.25">
      <c r="A34" s="10" t="s">
        <v>18</v>
      </c>
      <c r="B34" s="12"/>
      <c r="C34" s="12"/>
      <c r="D34" s="13">
        <f t="shared" si="3"/>
        <v>4.4993828934688153E-2</v>
      </c>
      <c r="E34" s="13">
        <f t="shared" si="3"/>
        <v>9.199657511097091E-2</v>
      </c>
      <c r="F34" s="14">
        <v>0.08</v>
      </c>
      <c r="G34" s="14">
        <v>0.08</v>
      </c>
    </row>
    <row r="35" spans="1:7" outlineLevel="1" x14ac:dyDescent="0.25">
      <c r="A35" s="10" t="s">
        <v>20</v>
      </c>
      <c r="B35" s="12"/>
      <c r="C35" s="12"/>
      <c r="D35" s="13">
        <f t="shared" si="3"/>
        <v>4.4993828934688153E-2</v>
      </c>
      <c r="E35" s="13">
        <f t="shared" si="3"/>
        <v>9.199657511097091E-2</v>
      </c>
      <c r="F35" s="14">
        <v>0.15</v>
      </c>
      <c r="G35" s="14">
        <v>0.15</v>
      </c>
    </row>
  </sheetData>
  <mergeCells count="2">
    <mergeCell ref="D1:E1"/>
    <mergeCell ref="F1:G1"/>
  </mergeCells>
  <dataValidations count="1">
    <dataValidation type="list" allowBlank="1" showInputMessage="1" showErrorMessage="1" sqref="B2">
      <formula1>$A$17:$A$19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صورت سود و زیان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2020-03-25T21:54:18Z</dcterms:created>
  <dcterms:modified xsi:type="dcterms:W3CDTF">2020-05-04T11:55:43Z</dcterms:modified>
</cp:coreProperties>
</file>